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abbott\Desktop\"/>
    </mc:Choice>
  </mc:AlternateContent>
  <xr:revisionPtr revIDLastSave="0" documentId="13_ncr:1_{0AA4E566-3F67-4964-8D80-32E61C93F8C1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HVAC Calculator" sheetId="2" r:id="rId1"/>
    <sheet name="Lighting Calculato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H3" i="2" s="1"/>
  <c r="G2" i="2"/>
  <c r="H2" i="2" s="1"/>
  <c r="H4" i="2" s="1"/>
  <c r="G4" i="2" l="1"/>
  <c r="D9" i="1" l="1"/>
  <c r="H9" i="1" s="1"/>
  <c r="D7" i="1"/>
  <c r="D4" i="1"/>
  <c r="H5" i="1" s="1"/>
  <c r="A1" i="1"/>
  <c r="I9" i="1" l="1"/>
  <c r="H7" i="1"/>
  <c r="I7" i="1" s="1"/>
  <c r="I5" i="1"/>
  <c r="H4" i="1"/>
  <c r="I4" i="1" s="1"/>
  <c r="H6" i="1"/>
  <c r="I6" i="1" s="1"/>
  <c r="H8" i="1"/>
  <c r="I8" i="1" s="1"/>
</calcChain>
</file>

<file path=xl/sharedStrings.xml><?xml version="1.0" encoding="utf-8"?>
<sst xmlns="http://schemas.openxmlformats.org/spreadsheetml/2006/main" count="34" uniqueCount="29">
  <si>
    <t>Light Bulb Type</t>
  </si>
  <si>
    <t>Number of Bulbs in Your Home</t>
  </si>
  <si>
    <t>Hours Used Per Day</t>
  </si>
  <si>
    <t>Energy Cost Per Year</t>
  </si>
  <si>
    <t>If you...</t>
  </si>
  <si>
    <t>Each year, you would spend...</t>
  </si>
  <si>
    <t>And each year you would save...</t>
  </si>
  <si>
    <t>Incandescent Bulb</t>
  </si>
  <si>
    <t>Reduce Use by</t>
  </si>
  <si>
    <t>hours per day</t>
  </si>
  <si>
    <t>Switch to CFL Bulbs</t>
  </si>
  <si>
    <t>Switch to LED Bulbs</t>
  </si>
  <si>
    <t>CFL Bulb</t>
  </si>
  <si>
    <t>LED Bulb</t>
  </si>
  <si>
    <t>HVAC Calculator!</t>
  </si>
  <si>
    <t>Average annual HVAC cost = $530*</t>
  </si>
  <si>
    <t># of hot &amp; cold months in your region</t>
  </si>
  <si>
    <t>Your current tempature setting</t>
  </si>
  <si>
    <t>Adjusted temperature setting**</t>
  </si>
  <si>
    <t>Annual Savings</t>
  </si>
  <si>
    <t>Percentage Savings</t>
  </si>
  <si>
    <t>Cold Weather</t>
  </si>
  <si>
    <t>Heater setting:</t>
  </si>
  <si>
    <t>Hot Weather</t>
  </si>
  <si>
    <t>Air conditioning setting:</t>
  </si>
  <si>
    <t>Total:</t>
  </si>
  <si>
    <t xml:space="preserve">Potential Savings = </t>
  </si>
  <si>
    <t>*If you know your actual HVAC costs (about 40% of your annual home energy bill), enter it in cell B4.</t>
  </si>
  <si>
    <t>** The U.S. Dept. of Energy recommends heating to 68° in winter, and cooling to 78° in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</si>
</sst>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0" x14ac:knownFonts="1">
    <font>
      <sz val="10"/>
      <color rgb="FF000000"/>
      <name val="Arial"/>
    </font>
    <font>
      <b/>
      <u/>
      <sz val="10"/>
      <color rgb="FF0000FF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6"/>
      <color theme="1"/>
      <name val="Calibri"/>
    </font>
    <font>
      <b/>
      <u/>
      <sz val="11"/>
      <color rgb="FF0563C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 applyProtection="1"/>
    <xf numFmtId="0" fontId="2" fillId="0" borderId="0" xfId="0" applyFont="1" applyAlignment="1" applyProtection="1"/>
    <xf numFmtId="0" fontId="2" fillId="2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2" fillId="2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/>
    <xf numFmtId="164" fontId="4" fillId="3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/>
    <xf numFmtId="164" fontId="4" fillId="4" borderId="1" xfId="0" applyNumberFormat="1" applyFont="1" applyFill="1" applyBorder="1" applyAlignment="1" applyProtection="1">
      <alignment horizontal="center"/>
    </xf>
    <xf numFmtId="164" fontId="4" fillId="5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4" fillId="3" borderId="5" xfId="0" applyFont="1" applyFill="1" applyBorder="1" applyAlignment="1" applyProtection="1">
      <alignment vertical="center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4" fillId="3" borderId="5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/>
    <xf numFmtId="0" fontId="4" fillId="4" borderId="5" xfId="0" applyFont="1" applyFill="1" applyBorder="1" applyAlignment="1" applyProtection="1">
      <alignment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/>
    <xf numFmtId="0" fontId="5" fillId="6" borderId="0" xfId="0" applyFont="1" applyFill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9" fillId="7" borderId="1" xfId="0" applyFont="1" applyFill="1" applyBorder="1"/>
    <xf numFmtId="0" fontId="9" fillId="0" borderId="1" xfId="0" applyFont="1" applyBorder="1" applyAlignment="1" applyProtection="1">
      <alignment horizontal="center"/>
      <protection locked="0"/>
    </xf>
    <xf numFmtId="0" fontId="9" fillId="7" borderId="1" xfId="0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wrapText="1"/>
    </xf>
    <xf numFmtId="0" fontId="9" fillId="8" borderId="1" xfId="0" applyFont="1" applyFill="1" applyBorder="1"/>
    <xf numFmtId="0" fontId="9" fillId="8" borderId="1" xfId="0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center"/>
    </xf>
    <xf numFmtId="9" fontId="9" fillId="8" borderId="8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wrapText="1"/>
    </xf>
    <xf numFmtId="6" fontId="9" fillId="0" borderId="1" xfId="0" applyNumberFormat="1" applyFont="1" applyBorder="1" applyAlignment="1" applyProtection="1">
      <alignment horizontal="center" wrapText="1"/>
      <protection locked="0"/>
    </xf>
    <xf numFmtId="0" fontId="9" fillId="9" borderId="1" xfId="0" applyFont="1" applyFill="1" applyBorder="1"/>
    <xf numFmtId="0" fontId="7" fillId="9" borderId="2" xfId="0" applyFont="1" applyFill="1" applyBorder="1" applyAlignment="1">
      <alignment horizontal="right"/>
    </xf>
    <xf numFmtId="0" fontId="3" fillId="0" borderId="4" xfId="0" applyFont="1" applyBorder="1"/>
    <xf numFmtId="164" fontId="7" fillId="9" borderId="2" xfId="0" applyNumberFormat="1" applyFont="1" applyFill="1" applyBorder="1" applyAlignment="1">
      <alignment horizontal="center"/>
    </xf>
    <xf numFmtId="9" fontId="7" fillId="9" borderId="8" xfId="0" applyNumberFormat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/>
    <xf numFmtId="0" fontId="9" fillId="0" borderId="1" xfId="0" applyFont="1" applyBorder="1" applyProtection="1">
      <protection locked="0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72degreestexas.com/blog/2019/april/how-much-does-my-hvac-impact-my-energy-bill-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3F045-D849-4B24-97CC-EAA09EEE92E9}">
  <dimension ref="A1:H7"/>
  <sheetViews>
    <sheetView tabSelected="1" workbookViewId="0">
      <selection activeCell="B2" sqref="B2"/>
    </sheetView>
  </sheetViews>
  <sheetFormatPr defaultRowHeight="12.75" x14ac:dyDescent="0.2"/>
  <cols>
    <col min="1" max="1" width="16.5703125" customWidth="1"/>
    <col min="2" max="2" width="15.7109375" customWidth="1"/>
    <col min="3" max="3" width="14.7109375" customWidth="1"/>
    <col min="4" max="4" width="22.7109375" bestFit="1" customWidth="1"/>
    <col min="5" max="5" width="12" bestFit="1" customWidth="1"/>
    <col min="6" max="6" width="12.28515625" bestFit="1" customWidth="1"/>
    <col min="7" max="7" width="7.5703125" bestFit="1" customWidth="1"/>
    <col min="8" max="8" width="11" bestFit="1" customWidth="1"/>
  </cols>
  <sheetData>
    <row r="1" spans="1:8" ht="46.5" x14ac:dyDescent="0.35">
      <c r="A1" s="29" t="s">
        <v>14</v>
      </c>
      <c r="B1" s="30" t="s">
        <v>15</v>
      </c>
      <c r="C1" s="31" t="s">
        <v>16</v>
      </c>
      <c r="D1" s="31"/>
      <c r="E1" s="31" t="s">
        <v>17</v>
      </c>
      <c r="F1" s="31" t="s">
        <v>18</v>
      </c>
      <c r="G1" s="32" t="s">
        <v>19</v>
      </c>
      <c r="H1" s="33" t="s">
        <v>20</v>
      </c>
    </row>
    <row r="2" spans="1:8" ht="30" x14ac:dyDescent="0.25">
      <c r="A2" s="34" t="s">
        <v>21</v>
      </c>
      <c r="B2" s="35"/>
      <c r="C2" s="36"/>
      <c r="D2" s="37" t="s">
        <v>22</v>
      </c>
      <c r="E2" s="36"/>
      <c r="F2" s="36">
        <v>68</v>
      </c>
      <c r="G2" s="38">
        <f>B4*(C2/12)*(E2-F2)*0.03</f>
        <v>0</v>
      </c>
      <c r="H2" s="39">
        <f>G2/B4</f>
        <v>0</v>
      </c>
    </row>
    <row r="3" spans="1:8" ht="30" x14ac:dyDescent="0.25">
      <c r="A3" s="40" t="s">
        <v>23</v>
      </c>
      <c r="B3" s="41"/>
      <c r="C3" s="36"/>
      <c r="D3" s="42" t="s">
        <v>24</v>
      </c>
      <c r="E3" s="36"/>
      <c r="F3" s="36">
        <v>78</v>
      </c>
      <c r="G3" s="43">
        <f>B4*(C3/12)*(F3-E3)*0.03</f>
        <v>0</v>
      </c>
      <c r="H3" s="44">
        <f>G3/B4</f>
        <v>0</v>
      </c>
    </row>
    <row r="4" spans="1:8" ht="15" x14ac:dyDescent="0.25">
      <c r="A4" s="45" t="s">
        <v>25</v>
      </c>
      <c r="B4" s="46">
        <v>530</v>
      </c>
      <c r="C4" s="47"/>
      <c r="D4" s="47"/>
      <c r="E4" s="48" t="s">
        <v>26</v>
      </c>
      <c r="F4" s="49"/>
      <c r="G4" s="50">
        <f t="shared" ref="G4:H4" si="0">SUM(G2:G3)</f>
        <v>0</v>
      </c>
      <c r="H4" s="51">
        <f t="shared" si="0"/>
        <v>0</v>
      </c>
    </row>
    <row r="5" spans="1:8" ht="15" x14ac:dyDescent="0.25">
      <c r="A5" s="52"/>
      <c r="B5" s="52"/>
      <c r="C5" s="52"/>
      <c r="D5" s="52"/>
      <c r="E5" s="52"/>
      <c r="F5" s="52"/>
      <c r="G5" s="52"/>
      <c r="H5" s="53"/>
    </row>
    <row r="6" spans="1:8" ht="15" x14ac:dyDescent="0.25">
      <c r="A6" s="54" t="s">
        <v>27</v>
      </c>
      <c r="B6" s="55"/>
      <c r="C6" s="55"/>
      <c r="D6" s="55"/>
      <c r="E6" s="55"/>
      <c r="F6" s="52"/>
      <c r="G6" s="52"/>
      <c r="H6" s="53"/>
    </row>
    <row r="7" spans="1:8" x14ac:dyDescent="0.2">
      <c r="A7" s="56" t="s">
        <v>28</v>
      </c>
      <c r="B7" s="53"/>
      <c r="C7" s="53"/>
      <c r="D7" s="53"/>
      <c r="E7" s="53"/>
      <c r="F7" s="53"/>
      <c r="G7" s="53"/>
      <c r="H7" s="53"/>
    </row>
  </sheetData>
  <sheetProtection sheet="1" objects="1" scenarios="1"/>
  <mergeCells count="1">
    <mergeCell ref="E4:F4"/>
  </mergeCells>
  <hyperlinks>
    <hyperlink ref="B1" r:id="rId1" xr:uid="{D486FD8B-074A-479D-9A15-FB4B91F75F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"/>
  <sheetViews>
    <sheetView workbookViewId="0">
      <selection activeCell="B4" sqref="B4:B6"/>
    </sheetView>
  </sheetViews>
  <sheetFormatPr defaultColWidth="14.42578125" defaultRowHeight="15.75" customHeight="1" x14ac:dyDescent="0.2"/>
  <cols>
    <col min="1" max="1" width="16.42578125" style="13" customWidth="1"/>
    <col min="2" max="2" width="20.85546875" style="13" customWidth="1"/>
    <col min="3" max="3" width="19" style="13" customWidth="1"/>
    <col min="4" max="4" width="20" style="13" customWidth="1"/>
    <col min="5" max="5" width="14.42578125" style="13"/>
    <col min="6" max="6" width="9" style="13" customWidth="1"/>
    <col min="7" max="7" width="14.42578125" style="13"/>
    <col min="8" max="8" width="17.85546875" style="13" customWidth="1"/>
    <col min="9" max="9" width="20.7109375" style="13" customWidth="1"/>
    <col min="10" max="16384" width="14.42578125" style="13"/>
  </cols>
  <sheetData>
    <row r="1" spans="1:9" ht="12.75" x14ac:dyDescent="0.2">
      <c r="A1" s="1" t="str">
        <f>HYPERLINK("https://www.schooltube.com/media/emPowered+at+Home_Lighting+Audit+Calculator/0_5fknz6vd","Instructional Video")</f>
        <v>Instructional Video</v>
      </c>
      <c r="B1" s="11"/>
      <c r="C1" s="12"/>
      <c r="D1" s="12"/>
      <c r="E1" s="12"/>
      <c r="F1" s="12"/>
      <c r="G1" s="12"/>
      <c r="H1" s="11"/>
      <c r="I1" s="11"/>
    </row>
    <row r="2" spans="1:9" ht="12.75" x14ac:dyDescent="0.2">
      <c r="A2" s="2"/>
      <c r="B2" s="11"/>
      <c r="C2" s="12"/>
      <c r="D2" s="12"/>
      <c r="E2" s="12"/>
      <c r="F2" s="12"/>
      <c r="G2" s="12"/>
      <c r="H2" s="11"/>
      <c r="I2" s="11"/>
    </row>
    <row r="3" spans="1:9" ht="25.5" x14ac:dyDescent="0.2">
      <c r="A3" s="3" t="s">
        <v>0</v>
      </c>
      <c r="B3" s="5" t="s">
        <v>1</v>
      </c>
      <c r="C3" s="3" t="s">
        <v>2</v>
      </c>
      <c r="D3" s="3" t="s">
        <v>3</v>
      </c>
      <c r="E3" s="15" t="s">
        <v>4</v>
      </c>
      <c r="F3" s="16"/>
      <c r="G3" s="17"/>
      <c r="H3" s="5" t="s">
        <v>5</v>
      </c>
      <c r="I3" s="5" t="s">
        <v>6</v>
      </c>
    </row>
    <row r="4" spans="1:9" ht="12.75" x14ac:dyDescent="0.2">
      <c r="A4" s="18" t="s">
        <v>7</v>
      </c>
      <c r="B4" s="21"/>
      <c r="C4" s="21"/>
      <c r="D4" s="24">
        <f>IFERROR(ROUND(IF(OR(B4&lt;0,C4&lt;0),0,B4*60*0.15*C4*365/1000),2),"$0.00")</f>
        <v>0</v>
      </c>
      <c r="E4" s="6" t="s">
        <v>8</v>
      </c>
      <c r="F4" s="14"/>
      <c r="G4" s="6" t="s">
        <v>9</v>
      </c>
      <c r="H4" s="7">
        <f>IFERROR(ROUND(IF(F4="",D4,IF(F4&gt;C4,0,0.15*60*365*B4*(C4-F4)/1000)),2),0)</f>
        <v>0</v>
      </c>
      <c r="I4" s="7">
        <f>IFERROR(IF(D4=0,0,ROUND(IF(F4="",0,IF(F4&gt;C4,D4,D4-H4)),2)),0)</f>
        <v>0</v>
      </c>
    </row>
    <row r="5" spans="1:9" ht="12.75" x14ac:dyDescent="0.2">
      <c r="A5" s="19"/>
      <c r="B5" s="22"/>
      <c r="C5" s="22"/>
      <c r="D5" s="19"/>
      <c r="E5" s="25" t="s">
        <v>10</v>
      </c>
      <c r="F5" s="16"/>
      <c r="G5" s="17"/>
      <c r="H5" s="7">
        <f>IFERROR(IF(D4=0,0,ROUND(0.15*365*14*B4*C4/1000,2)),0)</f>
        <v>0</v>
      </c>
      <c r="I5" s="7">
        <f>IFERROR(IF(D4=0,0,ROUND(D4-H5,2)),0)</f>
        <v>0</v>
      </c>
    </row>
    <row r="6" spans="1:9" ht="12.75" x14ac:dyDescent="0.2">
      <c r="A6" s="20"/>
      <c r="B6" s="23"/>
      <c r="C6" s="23"/>
      <c r="D6" s="20"/>
      <c r="E6" s="25" t="s">
        <v>11</v>
      </c>
      <c r="F6" s="16"/>
      <c r="G6" s="17"/>
      <c r="H6" s="7">
        <f>IFERROR(IF(D4=0,0,ROUND(0.15*365*7.5*B4*C4/1000,2)),0)</f>
        <v>0</v>
      </c>
      <c r="I6" s="7">
        <f>IFERROR(IF(D4=0,0,ROUND(D4-H6,2)),0)</f>
        <v>0</v>
      </c>
    </row>
    <row r="7" spans="1:9" ht="12.75" x14ac:dyDescent="0.2">
      <c r="A7" s="26" t="s">
        <v>12</v>
      </c>
      <c r="B7" s="21"/>
      <c r="C7" s="21"/>
      <c r="D7" s="27">
        <f>IFERROR(ROUND(IF(OR(B7&lt;0,C7&lt;0),0,14*B7*0.15*C7*365/1000),2),"$0.00")</f>
        <v>0</v>
      </c>
      <c r="E7" s="8" t="s">
        <v>8</v>
      </c>
      <c r="F7" s="14"/>
      <c r="G7" s="8" t="s">
        <v>9</v>
      </c>
      <c r="H7" s="9">
        <f>IFERROR(ROUND(IF(F7="",D7,IF(F7&gt;C7,0,0.15*14*365*B7*(C7-F7)/1000)),2),0)</f>
        <v>0</v>
      </c>
      <c r="I7" s="9">
        <f>IFERROR(IF(D7=0,0,ROUND(IF(F7="",0,IF(F7&gt;C7,D7,D7-H7)),2)),0)</f>
        <v>0</v>
      </c>
    </row>
    <row r="8" spans="1:9" ht="12.75" x14ac:dyDescent="0.2">
      <c r="A8" s="20"/>
      <c r="B8" s="23"/>
      <c r="C8" s="23"/>
      <c r="D8" s="20"/>
      <c r="E8" s="28" t="s">
        <v>11</v>
      </c>
      <c r="F8" s="16"/>
      <c r="G8" s="17"/>
      <c r="H8" s="9">
        <f>IFERROR(IF(D7=0,0,ROUND(0.15*365*7.5*B7*C7/1000,2)),0)</f>
        <v>0</v>
      </c>
      <c r="I8" s="9">
        <f>IFERROR(IF(D7=0,0,ROUND(D7-H8,2)),0)</f>
        <v>0</v>
      </c>
    </row>
    <row r="9" spans="1:9" ht="12.75" x14ac:dyDescent="0.2">
      <c r="A9" s="4" t="s">
        <v>13</v>
      </c>
      <c r="B9" s="14"/>
      <c r="C9" s="14"/>
      <c r="D9" s="10">
        <f>IFERROR(ROUND(IF(OR(B9&lt;0,C9&lt;0),0,7.5*B9*0.15*C9*365/1000),2),"$0.00")</f>
        <v>0</v>
      </c>
      <c r="E9" s="4" t="s">
        <v>8</v>
      </c>
      <c r="F9" s="14"/>
      <c r="G9" s="4" t="s">
        <v>9</v>
      </c>
      <c r="H9" s="10">
        <f>IFERROR(ROUND(IF(F9="",D9,IF(F9&gt;C9,0,0.15*7.5*365*B9*(C9-F9)/1000)),2),0)</f>
        <v>0</v>
      </c>
      <c r="I9" s="10">
        <f>IFERROR(IF(D9=0,0,ROUND(IF(F9=0,0,IF(F9&gt;C9,D9,D9-H9)),2)),0)</f>
        <v>0</v>
      </c>
    </row>
  </sheetData>
  <sheetProtection sheet="1" objects="1" scenarios="1"/>
  <mergeCells count="12">
    <mergeCell ref="A7:A8"/>
    <mergeCell ref="B7:B8"/>
    <mergeCell ref="C7:C8"/>
    <mergeCell ref="D7:D8"/>
    <mergeCell ref="E8:G8"/>
    <mergeCell ref="E3:G3"/>
    <mergeCell ref="A4:A6"/>
    <mergeCell ref="B4:B6"/>
    <mergeCell ref="C4:C6"/>
    <mergeCell ref="D4:D6"/>
    <mergeCell ref="E5:G5"/>
    <mergeCell ref="E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HVAC Calculator</vt:lpstr>
      <vt:lpstr>Lighting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Abbott</dc:creator>
  <cp:lastModifiedBy>Doug Abbott</cp:lastModifiedBy>
  <dcterms:created xsi:type="dcterms:W3CDTF">2020-04-07T13:42:07Z</dcterms:created>
  <dcterms:modified xsi:type="dcterms:W3CDTF">2020-04-23T14:42:30Z</dcterms:modified>
</cp:coreProperties>
</file>